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ec56a81c2473ffc/Documents/OC Clients/SaaS Capital/Blog/"/>
    </mc:Choice>
  </mc:AlternateContent>
  <xr:revisionPtr revIDLastSave="0" documentId="8_{FC7BB56C-3D75-4977-AEB4-D7816015BFDC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Private Company SaaS Cost of Eq" sheetId="1" r:id="rId1"/>
  </sheets>
  <calcPr calcId="19102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0" i="1" l="1"/>
  <c r="D26" i="1"/>
  <c r="E26" i="1" s="1"/>
  <c r="E27" i="1" s="1"/>
  <c r="E28" i="1" s="1"/>
  <c r="E19" i="1" s="1"/>
  <c r="F20" i="1"/>
  <c r="E12" i="1"/>
  <c r="E21" i="1" l="1"/>
  <c r="F21" i="1"/>
  <c r="D21" i="1"/>
</calcChain>
</file>

<file path=xl/sharedStrings.xml><?xml version="1.0" encoding="utf-8"?>
<sst xmlns="http://schemas.openxmlformats.org/spreadsheetml/2006/main" count="32" uniqueCount="30">
  <si>
    <t>SaaS Capital 2024 Cost of Equity Capital Estimation Model</t>
  </si>
  <si>
    <t>For use with privately-held B2B SaaS companies under $100 M ARR</t>
  </si>
  <si>
    <t>Inputs - edit fields in blue text on yellow background</t>
  </si>
  <si>
    <t>External Market Conditions:</t>
  </si>
  <si>
    <t>Inputs</t>
  </si>
  <si>
    <t xml:space="preserve"> </t>
  </si>
  <si>
    <t>Long-term historical public SaaS equity return:</t>
  </si>
  <si>
    <t>Private discount</t>
  </si>
  <si>
    <t>Size discount (maximum)</t>
  </si>
  <si>
    <t>Maximum ARR for "size discount" range</t>
  </si>
  <si>
    <t>Minimum ARR for "size discount" range</t>
  </si>
  <si>
    <t>Public comps estimate weight</t>
  </si>
  <si>
    <t>Growth-only estimate weight</t>
  </si>
  <si>
    <t>Sanity Check on Useful Range</t>
  </si>
  <si>
    <t>Company Specific:</t>
  </si>
  <si>
    <t>Range Low</t>
  </si>
  <si>
    <t>Range High</t>
  </si>
  <si>
    <t>Annulized Recurring Revenue (ARR) Run-rate:</t>
  </si>
  <si>
    <t>Useful Range:</t>
  </si>
  <si>
    <t>Annualized ARR Growth Rate (%):</t>
  </si>
  <si>
    <t>Outputs</t>
  </si>
  <si>
    <t>Cost of Equity (Ke) Combined Estimate:</t>
  </si>
  <si>
    <t>Sensitivity Analysis</t>
  </si>
  <si>
    <t>Estimate Sub-Parts:</t>
  </si>
  <si>
    <t>Public comps estimate</t>
  </si>
  <si>
    <t>Size discount (factor, percent)</t>
  </si>
  <si>
    <t>Total discount</t>
  </si>
  <si>
    <t>Estimated Ke(public comps)</t>
  </si>
  <si>
    <t>Growth-only estimate</t>
  </si>
  <si>
    <t>Estimated Ke(growth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</si>
</sst>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\x"/>
    <numFmt numFmtId="165" formatCode="\$#,##0"/>
    <numFmt numFmtId="166" formatCode="[$$-409]#,##0;[Red]\-[$$-409]#,##0"/>
    <numFmt numFmtId="167" formatCode="0.0%"/>
  </numFmts>
  <fonts count="9" x14ac:knownFonts="1">
    <font>
      <sz val="10"/>
      <color rgb="FF000000"/>
      <name val="Arial"/>
      <charset val="1"/>
    </font>
    <font>
      <b/>
      <sz val="14"/>
      <color rgb="FF000000"/>
      <name val="Arial"/>
      <family val="2"/>
      <charset val="1"/>
    </font>
    <font>
      <b/>
      <u/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FF"/>
      <name val="Arial"/>
      <charset val="1"/>
    </font>
    <font>
      <i/>
      <sz val="10"/>
      <color rgb="FF000000"/>
      <name val="Arial"/>
      <charset val="1"/>
    </font>
    <font>
      <sz val="10"/>
      <color rgb="FFF3F3F3"/>
      <name val="Arial"/>
      <charset val="1"/>
    </font>
    <font>
      <b/>
      <u/>
      <sz val="10"/>
      <color rgb="FF999999"/>
      <name val="Arial"/>
      <charset val="1"/>
    </font>
    <font>
      <sz val="10"/>
      <color rgb="FF999999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33CCCC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64" fontId="4" fillId="2" borderId="1" xfId="0" applyNumberFormat="1" applyFont="1" applyFill="1" applyBorder="1" applyAlignment="1">
      <alignment horizontal="center"/>
    </xf>
    <xf numFmtId="10" fontId="4" fillId="0" borderId="2" xfId="0" applyNumberFormat="1" applyFont="1" applyBorder="1" applyAlignment="1">
      <alignment horizontal="right"/>
    </xf>
    <xf numFmtId="0" fontId="5" fillId="0" borderId="0" xfId="0" applyFont="1"/>
    <xf numFmtId="9" fontId="4" fillId="0" borderId="2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9" fontId="3" fillId="0" borderId="2" xfId="0" applyNumberFormat="1" applyFont="1" applyBorder="1" applyAlignment="1">
      <alignment horizontal="right"/>
    </xf>
    <xf numFmtId="0" fontId="0" fillId="0" borderId="3" xfId="0" applyBorder="1"/>
    <xf numFmtId="0" fontId="0" fillId="0" borderId="1" xfId="0" applyBorder="1"/>
    <xf numFmtId="0" fontId="0" fillId="0" borderId="4" xfId="0" applyBorder="1"/>
    <xf numFmtId="165" fontId="4" fillId="3" borderId="5" xfId="0" applyNumberFormat="1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0" fontId="6" fillId="0" borderId="4" xfId="0" applyFont="1" applyBorder="1" applyAlignment="1">
      <alignment horizontal="right"/>
    </xf>
    <xf numFmtId="9" fontId="4" fillId="3" borderId="5" xfId="0" applyNumberFormat="1" applyFont="1" applyFill="1" applyBorder="1" applyAlignment="1">
      <alignment horizontal="right"/>
    </xf>
    <xf numFmtId="9" fontId="0" fillId="0" borderId="6" xfId="0" applyNumberFormat="1" applyBorder="1" applyAlignment="1">
      <alignment horizontal="right"/>
    </xf>
    <xf numFmtId="0" fontId="0" fillId="0" borderId="7" xfId="0" applyBorder="1"/>
    <xf numFmtId="0" fontId="3" fillId="0" borderId="3" xfId="0" applyFont="1" applyBorder="1" applyAlignment="1">
      <alignment horizontal="center"/>
    </xf>
    <xf numFmtId="0" fontId="0" fillId="0" borderId="8" xfId="0" applyBorder="1"/>
    <xf numFmtId="0" fontId="2" fillId="0" borderId="9" xfId="0" applyFont="1" applyBorder="1"/>
    <xf numFmtId="167" fontId="3" fillId="2" borderId="10" xfId="0" applyNumberFormat="1" applyFont="1" applyFill="1" applyBorder="1"/>
    <xf numFmtId="0" fontId="5" fillId="0" borderId="9" xfId="0" applyFont="1" applyBorder="1"/>
    <xf numFmtId="9" fontId="5" fillId="0" borderId="0" xfId="0" applyNumberFormat="1" applyFont="1" applyAlignment="1">
      <alignment horizontal="right"/>
    </xf>
    <xf numFmtId="9" fontId="5" fillId="0" borderId="3" xfId="0" applyNumberFormat="1" applyFont="1" applyBorder="1" applyAlignment="1">
      <alignment horizontal="right"/>
    </xf>
    <xf numFmtId="0" fontId="0" fillId="0" borderId="9" xfId="0" applyBorder="1"/>
    <xf numFmtId="167" fontId="0" fillId="0" borderId="0" xfId="0" applyNumberFormat="1" applyAlignment="1">
      <alignment horizontal="right"/>
    </xf>
    <xf numFmtId="167" fontId="3" fillId="0" borderId="0" xfId="0" applyNumberFormat="1" applyFont="1" applyAlignment="1">
      <alignment horizontal="right"/>
    </xf>
    <xf numFmtId="0" fontId="0" fillId="0" borderId="11" xfId="0" applyBorder="1"/>
    <xf numFmtId="10" fontId="0" fillId="0" borderId="1" xfId="0" applyNumberFormat="1" applyBorder="1"/>
    <xf numFmtId="0" fontId="0" fillId="0" borderId="5" xfId="0" applyBorder="1"/>
    <xf numFmtId="10" fontId="0" fillId="0" borderId="0" xfId="0" applyNumberFormat="1"/>
    <xf numFmtId="0" fontId="7" fillId="0" borderId="0" xfId="0" applyFont="1"/>
    <xf numFmtId="0" fontId="8" fillId="0" borderId="0" xfId="0" applyFont="1"/>
    <xf numFmtId="10" fontId="8" fillId="0" borderId="0" xfId="0" applyNumberFormat="1" applyFont="1"/>
    <xf numFmtId="3" fontId="8" fillId="0" borderId="0" xfId="0" applyNumberFormat="1" applyFont="1"/>
    <xf numFmtId="167" fontId="8" fillId="0" borderId="0" xfId="0" applyNumberFormat="1" applyFont="1"/>
    <xf numFmtId="167" fontId="8" fillId="0" borderId="10" xfId="0" applyNumberFormat="1" applyFont="1" applyBorder="1"/>
  </cellXfs>
  <cellStyles count="1">
    <cellStyle name="Normal" xfId="0" builtinId="0"/>
  </cellStyles>
  <dxfs count="2">
    <dxf>
      <fill>
        <patternFill>
          <bgColor rgb="FFFF99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zoomScaleNormal="100" workbookViewId="0">
      <selection activeCell="I23" sqref="I23"/>
    </sheetView>
  </sheetViews>
  <sheetFormatPr defaultRowHeight="12.75" x14ac:dyDescent="0.2"/>
  <cols>
    <col min="1" max="1" width="22.42578125" customWidth="1"/>
    <col min="2" max="6" width="12.42578125" customWidth="1"/>
    <col min="7" max="7" width="14" customWidth="1"/>
    <col min="8" max="8" width="16" customWidth="1"/>
    <col min="9" max="1025" width="12.42578125" customWidth="1"/>
  </cols>
  <sheetData>
    <row r="1" spans="1:8" ht="28.5" customHeight="1" x14ac:dyDescent="0.2">
      <c r="A1" s="2" t="s">
        <v>0</v>
      </c>
      <c r="B1" s="2"/>
      <c r="C1" s="2"/>
      <c r="D1" s="2"/>
      <c r="E1" s="2"/>
      <c r="F1" s="2"/>
      <c r="G1" s="2"/>
      <c r="H1" s="2"/>
    </row>
    <row r="2" spans="1:8" x14ac:dyDescent="0.2">
      <c r="A2" s="1" t="s">
        <v>1</v>
      </c>
      <c r="B2" s="1"/>
      <c r="C2" s="1"/>
      <c r="D2" s="1"/>
      <c r="E2" s="1"/>
      <c r="F2" s="1"/>
      <c r="G2" s="1"/>
      <c r="H2" s="1"/>
    </row>
    <row r="4" spans="1:8" x14ac:dyDescent="0.2">
      <c r="A4" s="4" t="s">
        <v>2</v>
      </c>
    </row>
    <row r="5" spans="1:8" x14ac:dyDescent="0.2">
      <c r="A5" s="5" t="s">
        <v>3</v>
      </c>
      <c r="E5" s="6" t="s">
        <v>4</v>
      </c>
      <c r="F5" t="s">
        <v>5</v>
      </c>
    </row>
    <row r="6" spans="1:8" x14ac:dyDescent="0.2">
      <c r="A6" t="s">
        <v>6</v>
      </c>
      <c r="E6" s="7">
        <v>0.14899999999999999</v>
      </c>
    </row>
    <row r="7" spans="1:8" x14ac:dyDescent="0.2">
      <c r="A7" t="s">
        <v>7</v>
      </c>
      <c r="B7" s="8"/>
      <c r="E7" s="9">
        <v>0.33</v>
      </c>
    </row>
    <row r="8" spans="1:8" x14ac:dyDescent="0.2">
      <c r="A8" t="s">
        <v>8</v>
      </c>
      <c r="B8" s="8"/>
      <c r="E8" s="9">
        <v>0.33</v>
      </c>
    </row>
    <row r="9" spans="1:8" x14ac:dyDescent="0.2">
      <c r="A9" t="s">
        <v>9</v>
      </c>
      <c r="B9" s="8"/>
      <c r="E9" s="10">
        <v>1000000</v>
      </c>
    </row>
    <row r="10" spans="1:8" x14ac:dyDescent="0.2">
      <c r="A10" t="s">
        <v>10</v>
      </c>
      <c r="B10" s="8"/>
      <c r="E10" s="10">
        <v>100000000</v>
      </c>
    </row>
    <row r="11" spans="1:8" x14ac:dyDescent="0.2">
      <c r="A11" t="s">
        <v>11</v>
      </c>
      <c r="B11" s="8"/>
      <c r="E11" s="9">
        <v>0.5</v>
      </c>
    </row>
    <row r="12" spans="1:8" x14ac:dyDescent="0.2">
      <c r="A12" t="s">
        <v>12</v>
      </c>
      <c r="B12" s="8"/>
      <c r="E12" s="11">
        <f>1-E11</f>
        <v>0.5</v>
      </c>
    </row>
    <row r="13" spans="1:8" x14ac:dyDescent="0.2">
      <c r="B13" s="8"/>
      <c r="E13" s="12"/>
      <c r="G13" t="s">
        <v>13</v>
      </c>
    </row>
    <row r="14" spans="1:8" x14ac:dyDescent="0.2">
      <c r="A14" s="5" t="s">
        <v>14</v>
      </c>
      <c r="E14" s="13"/>
      <c r="G14" s="3" t="s">
        <v>15</v>
      </c>
      <c r="H14" s="3" t="s">
        <v>16</v>
      </c>
    </row>
    <row r="15" spans="1:8" x14ac:dyDescent="0.2">
      <c r="A15" t="s">
        <v>17</v>
      </c>
      <c r="D15" s="14"/>
      <c r="E15" s="15">
        <v>10000000</v>
      </c>
      <c r="F15" s="16" t="s">
        <v>18</v>
      </c>
      <c r="G15" s="17">
        <v>1000000</v>
      </c>
      <c r="H15" s="17">
        <v>100000000</v>
      </c>
    </row>
    <row r="16" spans="1:8" x14ac:dyDescent="0.2">
      <c r="A16" t="s">
        <v>19</v>
      </c>
      <c r="D16" s="18">
        <v>8.26</v>
      </c>
      <c r="E16" s="19">
        <v>0.6</v>
      </c>
      <c r="F16" s="16" t="s">
        <v>18</v>
      </c>
      <c r="G16" s="20">
        <v>0</v>
      </c>
      <c r="H16" s="20">
        <v>1</v>
      </c>
    </row>
    <row r="18" spans="1:7" x14ac:dyDescent="0.2">
      <c r="A18" s="21"/>
      <c r="B18" s="12"/>
      <c r="C18" s="12"/>
      <c r="D18" s="12"/>
      <c r="E18" s="22" t="s">
        <v>20</v>
      </c>
      <c r="F18" s="12"/>
      <c r="G18" s="23"/>
    </row>
    <row r="19" spans="1:7" x14ac:dyDescent="0.2">
      <c r="A19" s="24" t="s">
        <v>21</v>
      </c>
      <c r="E19" s="25">
        <f>(E28*E11)+(E30*E12)</f>
        <v>0.49973190348525465</v>
      </c>
      <c r="G19" s="14"/>
    </row>
    <row r="20" spans="1:7" x14ac:dyDescent="0.2">
      <c r="A20" s="26" t="s">
        <v>22</v>
      </c>
      <c r="B20" s="8"/>
      <c r="C20" s="8"/>
      <c r="D20" s="27">
        <v>-0.25</v>
      </c>
      <c r="E20" s="28">
        <v>0</v>
      </c>
      <c r="F20" s="27">
        <f>25%</f>
        <v>0.25</v>
      </c>
      <c r="G20" s="14"/>
    </row>
    <row r="21" spans="1:7" x14ac:dyDescent="0.2">
      <c r="A21" s="29" t="s">
        <v>21</v>
      </c>
      <c r="D21" s="30">
        <f>$E19*(1+D20)</f>
        <v>0.37479892761394096</v>
      </c>
      <c r="E21" s="31">
        <f>$E19*(1+E20)</f>
        <v>0.49973190348525465</v>
      </c>
      <c r="F21" s="30">
        <f>$E19*(1+F20)</f>
        <v>0.62466487935656834</v>
      </c>
      <c r="G21" s="14"/>
    </row>
    <row r="22" spans="1:7" x14ac:dyDescent="0.2">
      <c r="A22" s="32"/>
      <c r="B22" s="13"/>
      <c r="C22" s="33"/>
      <c r="D22" s="13"/>
      <c r="E22" s="13"/>
      <c r="F22" s="13"/>
      <c r="G22" s="34"/>
    </row>
    <row r="23" spans="1:7" x14ac:dyDescent="0.2">
      <c r="C23" s="35"/>
    </row>
    <row r="24" spans="1:7" x14ac:dyDescent="0.2">
      <c r="A24" s="36" t="s">
        <v>23</v>
      </c>
      <c r="B24" s="37"/>
      <c r="C24" s="38"/>
      <c r="D24" s="37"/>
      <c r="E24" s="37"/>
    </row>
    <row r="25" spans="1:7" x14ac:dyDescent="0.2">
      <c r="A25" s="37" t="s">
        <v>24</v>
      </c>
      <c r="B25" s="37"/>
      <c r="C25" s="39"/>
      <c r="D25" s="37"/>
      <c r="E25" s="37"/>
    </row>
    <row r="26" spans="1:7" x14ac:dyDescent="0.2">
      <c r="A26" s="37" t="s">
        <v>25</v>
      </c>
      <c r="B26" s="37"/>
      <c r="C26" s="39"/>
      <c r="D26" s="37">
        <f>(MIN(E10,MAX(E9,E15))/E10)</f>
        <v>0.1</v>
      </c>
      <c r="E26" s="40">
        <f>D26*E8</f>
        <v>3.3000000000000002E-2</v>
      </c>
    </row>
    <row r="27" spans="1:7" x14ac:dyDescent="0.2">
      <c r="A27" s="37" t="s">
        <v>26</v>
      </c>
      <c r="B27" s="37"/>
      <c r="C27" s="40"/>
      <c r="D27" s="37"/>
      <c r="E27" s="40">
        <f>SUM(E7,E8)-E26</f>
        <v>0.627</v>
      </c>
    </row>
    <row r="28" spans="1:7" x14ac:dyDescent="0.2">
      <c r="A28" s="37" t="s">
        <v>27</v>
      </c>
      <c r="B28" s="37"/>
      <c r="C28" s="40"/>
      <c r="D28" s="37"/>
      <c r="E28" s="41">
        <f>E6/(1-E27)</f>
        <v>0.39946380697050937</v>
      </c>
    </row>
    <row r="29" spans="1:7" x14ac:dyDescent="0.2">
      <c r="A29" s="37" t="s">
        <v>28</v>
      </c>
      <c r="B29" s="37"/>
      <c r="C29" s="39"/>
      <c r="D29" s="37"/>
      <c r="E29" s="37"/>
    </row>
    <row r="30" spans="1:7" x14ac:dyDescent="0.2">
      <c r="A30" s="37" t="s">
        <v>29</v>
      </c>
      <c r="B30" s="37"/>
      <c r="C30" s="40"/>
      <c r="D30" s="37"/>
      <c r="E30" s="41">
        <f>E16</f>
        <v>0.6</v>
      </c>
    </row>
  </sheetData>
  <mergeCells count="2">
    <mergeCell ref="A1:H1"/>
    <mergeCell ref="A2:H2"/>
  </mergeCells>
  <conditionalFormatting sqref="F15:F16">
    <cfRule type="expression" dxfId="1" priority="2">
      <formula>AND(E15&gt;=G15,E15&lt;=H15)</formula>
    </cfRule>
    <cfRule type="expression" dxfId="0" priority="3">
      <formula>NOT(AND(E15&gt;=G15,E15&lt;=H15))</formula>
    </cfRule>
  </conditionalFormatting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 Company SaaS Cost of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Perry</dc:creator>
  <dc:description/>
  <cp:lastModifiedBy>Nick Perry</cp:lastModifiedBy>
  <cp:revision>5</cp:revision>
  <dcterms:created xsi:type="dcterms:W3CDTF">2022-06-28T15:58:26Z</dcterms:created>
  <dcterms:modified xsi:type="dcterms:W3CDTF">2024-07-02T20:31:36Z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